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INSEI\161. ハンドブック\平成28年度\R4ハンドブック改訂（作業中）\各資金の運用・制度等・ハンドブック改訂\R4様式集\３貸付（教育）R4\"/>
    </mc:Choice>
  </mc:AlternateContent>
  <xr:revisionPtr revIDLastSave="0" documentId="13_ncr:1_{510E7423-8AB6-4F84-9193-2393BB15D8BF}" xr6:coauthVersionLast="47" xr6:coauthVersionMax="47" xr10:uidLastSave="{00000000-0000-0000-0000-000000000000}"/>
  <bookViews>
    <workbookView xWindow="1155" yWindow="600" windowWidth="18825" windowHeight="9750" xr2:uid="{00000000-000D-0000-FFFF-FFFF00000000}"/>
  </bookViews>
  <sheets>
    <sheet name="経費算出表" sheetId="9" r:id="rId1"/>
    <sheet name="経費算出表 (記入例)" sheetId="13" r:id="rId2"/>
  </sheets>
  <definedNames>
    <definedName name="_xlnm.Print_Area" localSheetId="0">経費算出表!$A$1:$I$36</definedName>
    <definedName name="_xlnm.Print_Area" localSheetId="1">'経費算出表 (記入例)'!$A$1:$I$35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3" l="1"/>
  <c r="H33" i="13" s="1"/>
  <c r="H35" i="13" s="1"/>
  <c r="H13" i="13"/>
  <c r="H17" i="13" s="1"/>
  <c r="F19" i="13" s="1"/>
  <c r="F20" i="13" l="1"/>
  <c r="H19" i="13"/>
  <c r="H13" i="9"/>
  <c r="H17" i="9" s="1"/>
  <c r="F19" i="9" s="1"/>
  <c r="H20" i="13" l="1"/>
  <c r="F21" i="13" s="1"/>
  <c r="H21" i="13" l="1"/>
  <c r="F22" i="13" s="1"/>
  <c r="H29" i="9"/>
  <c r="H33" i="9" s="1"/>
  <c r="H35" i="9" l="1"/>
  <c r="H22" i="13"/>
  <c r="F23" i="13" s="1"/>
  <c r="H23" i="13" s="1"/>
  <c r="H19" i="9" l="1"/>
  <c r="F20" i="9" l="1"/>
  <c r="H20" i="9" l="1"/>
  <c r="F21" i="9" s="1"/>
  <c r="H21" i="9" s="1"/>
  <c r="F22" i="9" l="1"/>
  <c r="H22" i="9" s="1"/>
  <c r="F23" i="9" l="1"/>
  <c r="H23" i="9" s="1"/>
</calcChain>
</file>

<file path=xl/sharedStrings.xml><?xml version="1.0" encoding="utf-8"?>
<sst xmlns="http://schemas.openxmlformats.org/spreadsheetml/2006/main" count="188" uniqueCount="68">
  <si>
    <t>円</t>
    <rPh sb="0" eb="1">
      <t>エン</t>
    </rPh>
    <phoneticPr fontId="5"/>
  </si>
  <si>
    <t>氏　　名</t>
    <rPh sb="0" eb="1">
      <t>ウジ</t>
    </rPh>
    <rPh sb="3" eb="4">
      <t>メイ</t>
    </rPh>
    <phoneticPr fontId="5"/>
  </si>
  <si>
    <t>入学金</t>
    <rPh sb="0" eb="3">
      <t>ニュウガクキン</t>
    </rPh>
    <phoneticPr fontId="5"/>
  </si>
  <si>
    <t>[Ａ]</t>
    <phoneticPr fontId="5"/>
  </si>
  <si>
    <t>[Ｂ]</t>
    <phoneticPr fontId="5"/>
  </si>
  <si>
    <t>[Ｃ]</t>
    <phoneticPr fontId="5"/>
  </si>
  <si>
    <t>[Ｄ]</t>
    <phoneticPr fontId="5"/>
  </si>
  <si>
    <t>[Ｅ]</t>
    <phoneticPr fontId="5"/>
  </si>
  <si>
    <t>[Ｆ]</t>
    <phoneticPr fontId="5"/>
  </si>
  <si>
    <t>[Ｇ]</t>
    <phoneticPr fontId="5"/>
  </si>
  <si>
    <t>[Ｈ]</t>
    <phoneticPr fontId="5"/>
  </si>
  <si>
    <t>１．　教育支援費（つなぎ資金；6カ月分）［ＦＹ］　・・・　在学期間中、継続的に必要な経費</t>
    <rPh sb="3" eb="5">
      <t>キョウイク</t>
    </rPh>
    <rPh sb="5" eb="7">
      <t>シエン</t>
    </rPh>
    <rPh sb="7" eb="8">
      <t>ヒ</t>
    </rPh>
    <rPh sb="12" eb="14">
      <t>シキン</t>
    </rPh>
    <rPh sb="17" eb="18">
      <t>ゲツ</t>
    </rPh>
    <rPh sb="18" eb="19">
      <t>ブン</t>
    </rPh>
    <phoneticPr fontId="5"/>
  </si>
  <si>
    <t>私立大学（自宅）</t>
    <rPh sb="0" eb="2">
      <t>シリツ</t>
    </rPh>
    <rPh sb="2" eb="4">
      <t>ダイガク</t>
    </rPh>
    <rPh sb="5" eb="7">
      <t>ジタク</t>
    </rPh>
    <phoneticPr fontId="5"/>
  </si>
  <si>
    <t>私立大学（自宅外）</t>
    <rPh sb="0" eb="2">
      <t>シリツ</t>
    </rPh>
    <rPh sb="2" eb="4">
      <t>ダイガク</t>
    </rPh>
    <rPh sb="5" eb="7">
      <t>ジタク</t>
    </rPh>
    <rPh sb="7" eb="8">
      <t>ガイ</t>
    </rPh>
    <phoneticPr fontId="5"/>
  </si>
  <si>
    <t>国公立大学（自宅）</t>
    <rPh sb="0" eb="3">
      <t>コッコウリツ</t>
    </rPh>
    <rPh sb="3" eb="5">
      <t>ダイガク</t>
    </rPh>
    <rPh sb="6" eb="8">
      <t>ジタク</t>
    </rPh>
    <phoneticPr fontId="5"/>
  </si>
  <si>
    <t>国公立大学（自宅外）</t>
    <rPh sb="0" eb="3">
      <t>コッコウリツ</t>
    </rPh>
    <rPh sb="3" eb="5">
      <t>ダイガク</t>
    </rPh>
    <rPh sb="6" eb="8">
      <t>ジタク</t>
    </rPh>
    <rPh sb="8" eb="9">
      <t>ガイ</t>
    </rPh>
    <phoneticPr fontId="5"/>
  </si>
  <si>
    <t>私立短大・専門（自宅）</t>
    <rPh sb="0" eb="2">
      <t>シリツ</t>
    </rPh>
    <rPh sb="2" eb="4">
      <t>タンダイ</t>
    </rPh>
    <rPh sb="5" eb="7">
      <t>センモン</t>
    </rPh>
    <rPh sb="8" eb="10">
      <t>ジタク</t>
    </rPh>
    <phoneticPr fontId="5"/>
  </si>
  <si>
    <t>私立短大・専門（自宅外）</t>
    <rPh sb="0" eb="2">
      <t>シリツ</t>
    </rPh>
    <rPh sb="2" eb="4">
      <t>タンダイ</t>
    </rPh>
    <rPh sb="5" eb="7">
      <t>センモン</t>
    </rPh>
    <rPh sb="8" eb="10">
      <t>ジタク</t>
    </rPh>
    <rPh sb="10" eb="11">
      <t>ガイ</t>
    </rPh>
    <phoneticPr fontId="5"/>
  </si>
  <si>
    <t>国公立短大・専門（自宅）</t>
    <rPh sb="0" eb="3">
      <t>コッコウリツ</t>
    </rPh>
    <rPh sb="3" eb="5">
      <t>タンダイ</t>
    </rPh>
    <rPh sb="6" eb="8">
      <t>センモン</t>
    </rPh>
    <rPh sb="9" eb="11">
      <t>ジタク</t>
    </rPh>
    <phoneticPr fontId="5"/>
  </si>
  <si>
    <t>国公立短大・専門（自宅外）</t>
    <rPh sb="0" eb="3">
      <t>コッコウリツ</t>
    </rPh>
    <rPh sb="3" eb="5">
      <t>タンダイ</t>
    </rPh>
    <rPh sb="6" eb="8">
      <t>センモン</t>
    </rPh>
    <rPh sb="9" eb="11">
      <t>ジタク</t>
    </rPh>
    <rPh sb="11" eb="12">
      <t>ガイ</t>
    </rPh>
    <phoneticPr fontId="5"/>
  </si>
  <si>
    <t>２．　就学支度費［ＦＺ］　・・・　入学金、下宿準備費用、諸経費など、入学時に一時的に必要な経費</t>
    <rPh sb="3" eb="5">
      <t>シュウガク</t>
    </rPh>
    <rPh sb="5" eb="7">
      <t>シタク</t>
    </rPh>
    <rPh sb="7" eb="8">
      <t>ヒ</t>
    </rPh>
    <rPh sb="17" eb="20">
      <t>ニュウガクキン</t>
    </rPh>
    <rPh sb="21" eb="23">
      <t>ゲシュク</t>
    </rPh>
    <rPh sb="23" eb="25">
      <t>ジュンビ</t>
    </rPh>
    <rPh sb="25" eb="27">
      <t>ヒヨウ</t>
    </rPh>
    <rPh sb="28" eb="31">
      <t>ショケイヒ</t>
    </rPh>
    <rPh sb="34" eb="36">
      <t>ニュウガク</t>
    </rPh>
    <rPh sb="36" eb="37">
      <t>ジ</t>
    </rPh>
    <rPh sb="38" eb="41">
      <t>イチジテキ</t>
    </rPh>
    <phoneticPr fontId="5"/>
  </si>
  <si>
    <t>[Ｍ]</t>
    <phoneticPr fontId="5"/>
  </si>
  <si>
    <t>[Ｎ]</t>
    <phoneticPr fontId="5"/>
  </si>
  <si>
    <r>
      <t>諸費用</t>
    </r>
    <r>
      <rPr>
        <sz val="10"/>
        <color theme="1"/>
        <rFont val="ＭＳ Ｐゴシック"/>
        <family val="3"/>
        <charset val="128"/>
        <scheme val="minor"/>
      </rPr>
      <t>（入学時のみ支払うもの）</t>
    </r>
    <rPh sb="0" eb="3">
      <t>ショヒヨウ</t>
    </rPh>
    <rPh sb="4" eb="6">
      <t>ニュウガク</t>
    </rPh>
    <rPh sb="6" eb="7">
      <t>ジ</t>
    </rPh>
    <rPh sb="9" eb="11">
      <t>シハラ</t>
    </rPh>
    <phoneticPr fontId="5"/>
  </si>
  <si>
    <t>学校種別</t>
    <rPh sb="0" eb="2">
      <t>ガッコウ</t>
    </rPh>
    <rPh sb="2" eb="4">
      <t>シュベツ</t>
    </rPh>
    <phoneticPr fontId="5"/>
  </si>
  <si>
    <t>月額</t>
    <rPh sb="0" eb="2">
      <t>ゲツガク</t>
    </rPh>
    <phoneticPr fontId="5"/>
  </si>
  <si>
    <r>
      <t>下宿準備費用</t>
    </r>
    <r>
      <rPr>
        <sz val="10"/>
        <color theme="1"/>
        <rFont val="ＭＳ Ｐゴシック"/>
        <family val="3"/>
        <charset val="128"/>
        <scheme val="minor"/>
      </rPr>
      <t>（引越・入居費用、家電製品等２０万円以内）</t>
    </r>
    <rPh sb="0" eb="2">
      <t>ゲシュク</t>
    </rPh>
    <rPh sb="2" eb="4">
      <t>ジュンビ</t>
    </rPh>
    <rPh sb="4" eb="6">
      <t>ヒヨウ</t>
    </rPh>
    <rPh sb="7" eb="9">
      <t>ヒッコ</t>
    </rPh>
    <rPh sb="10" eb="12">
      <t>ニュウキョ</t>
    </rPh>
    <rPh sb="12" eb="14">
      <t>ヒヨウ</t>
    </rPh>
    <rPh sb="15" eb="17">
      <t>カデン</t>
    </rPh>
    <rPh sb="17" eb="19">
      <t>セイヒン</t>
    </rPh>
    <rPh sb="19" eb="20">
      <t>トウ</t>
    </rPh>
    <rPh sb="22" eb="24">
      <t>マンエン</t>
    </rPh>
    <rPh sb="24" eb="26">
      <t>イナイ</t>
    </rPh>
    <phoneticPr fontId="5"/>
  </si>
  <si>
    <r>
      <t>※［Ａ］～［Ｈ］には</t>
    </r>
    <r>
      <rPr>
        <sz val="12"/>
        <color rgb="FFFF0000"/>
        <rFont val="ＭＳ Ｐゴシック"/>
        <family val="3"/>
        <charset val="128"/>
        <scheme val="minor"/>
      </rPr>
      <t>「年間学費」を入力</t>
    </r>
    <r>
      <rPr>
        <sz val="12"/>
        <color theme="1"/>
        <rFont val="ＭＳ Ｐゴシック"/>
        <family val="3"/>
        <charset val="128"/>
        <scheme val="minor"/>
      </rPr>
      <t>すること</t>
    </r>
    <rPh sb="11" eb="13">
      <t>ネンカン</t>
    </rPh>
    <rPh sb="13" eb="15">
      <t>ガクヒ</t>
    </rPh>
    <rPh sb="17" eb="19">
      <t>ニュウリョク</t>
    </rPh>
    <phoneticPr fontId="5"/>
  </si>
  <si>
    <t>【年間】授業料</t>
    <rPh sb="1" eb="3">
      <t>ネンカン</t>
    </rPh>
    <rPh sb="4" eb="7">
      <t>ジュギョウリョウ</t>
    </rPh>
    <phoneticPr fontId="5"/>
  </si>
  <si>
    <t>【年間】施設設備費・施設拡充費</t>
    <rPh sb="1" eb="3">
      <t>ネンカン</t>
    </rPh>
    <rPh sb="4" eb="6">
      <t>シセツ</t>
    </rPh>
    <rPh sb="6" eb="9">
      <t>セツビヒ</t>
    </rPh>
    <rPh sb="10" eb="12">
      <t>シセツ</t>
    </rPh>
    <rPh sb="12" eb="14">
      <t>カクジュウ</t>
    </rPh>
    <rPh sb="14" eb="15">
      <t>ヒ</t>
    </rPh>
    <phoneticPr fontId="5"/>
  </si>
  <si>
    <t>【年間】運営維持費・教育充実費</t>
    <rPh sb="1" eb="3">
      <t>ネンカン</t>
    </rPh>
    <rPh sb="4" eb="6">
      <t>ウンエイ</t>
    </rPh>
    <rPh sb="6" eb="9">
      <t>イジヒ</t>
    </rPh>
    <rPh sb="10" eb="12">
      <t>キョウイク</t>
    </rPh>
    <rPh sb="12" eb="15">
      <t>ジュウジツヒ</t>
    </rPh>
    <phoneticPr fontId="5"/>
  </si>
  <si>
    <t>【年間】実験・実習費</t>
    <rPh sb="1" eb="3">
      <t>ネンカン</t>
    </rPh>
    <rPh sb="4" eb="6">
      <t>ジッケン</t>
    </rPh>
    <rPh sb="7" eb="9">
      <t>ジッシュウ</t>
    </rPh>
    <rPh sb="9" eb="10">
      <t>ヒ</t>
    </rPh>
    <phoneticPr fontId="5"/>
  </si>
  <si>
    <r>
      <t>【年間】諸費用</t>
    </r>
    <r>
      <rPr>
        <sz val="10"/>
        <color theme="1"/>
        <rFont val="ＭＳ Ｐゴシック"/>
        <family val="3"/>
        <charset val="128"/>
      </rPr>
      <t>（卒業年次まで継続的に支払うもの）</t>
    </r>
    <rPh sb="1" eb="3">
      <t>ネンカン</t>
    </rPh>
    <rPh sb="4" eb="7">
      <t>ショヒヨウ</t>
    </rPh>
    <rPh sb="8" eb="10">
      <t>ソツギョウ</t>
    </rPh>
    <rPh sb="10" eb="12">
      <t>ネンジ</t>
    </rPh>
    <rPh sb="14" eb="17">
      <t>ケイゾクテキ</t>
    </rPh>
    <rPh sb="18" eb="20">
      <t>シハラ</t>
    </rPh>
    <phoneticPr fontId="5"/>
  </si>
  <si>
    <r>
      <t>【年間】図書購入費</t>
    </r>
    <r>
      <rPr>
        <sz val="10"/>
        <color theme="1"/>
        <rFont val="ＭＳ Ｐゴシック"/>
        <family val="3"/>
        <charset val="128"/>
      </rPr>
      <t>（月額5,000円以内）</t>
    </r>
    <rPh sb="1" eb="3">
      <t>ネンカン</t>
    </rPh>
    <rPh sb="4" eb="6">
      <t>トショ</t>
    </rPh>
    <rPh sb="6" eb="9">
      <t>コウニュウヒ</t>
    </rPh>
    <rPh sb="10" eb="12">
      <t>ゲツガク</t>
    </rPh>
    <rPh sb="17" eb="18">
      <t>エン</t>
    </rPh>
    <rPh sb="18" eb="20">
      <t>イナイ</t>
    </rPh>
    <phoneticPr fontId="5"/>
  </si>
  <si>
    <r>
      <t>【年間】その他費用</t>
    </r>
    <r>
      <rPr>
        <sz val="10"/>
        <color theme="1"/>
        <rFont val="ＭＳ Ｐゴシック"/>
        <family val="3"/>
        <charset val="128"/>
      </rPr>
      <t>（下記1～3の計）</t>
    </r>
    <rPh sb="1" eb="3">
      <t>ネンカン</t>
    </rPh>
    <rPh sb="6" eb="7">
      <t>タ</t>
    </rPh>
    <rPh sb="7" eb="9">
      <t>ヒヨウ</t>
    </rPh>
    <rPh sb="10" eb="12">
      <t>カキ</t>
    </rPh>
    <rPh sb="16" eb="17">
      <t>ケイ</t>
    </rPh>
    <phoneticPr fontId="5"/>
  </si>
  <si>
    <r>
      <t>ＦＹにかかる年間諸経費</t>
    </r>
    <r>
      <rPr>
        <sz val="10"/>
        <color theme="1"/>
        <rFont val="ＭＳ Ｐゴシック"/>
        <family val="3"/>
        <charset val="128"/>
        <scheme val="minor"/>
      </rPr>
      <t>（［Ａ］～［Ｈ］の計）</t>
    </r>
    <rPh sb="6" eb="8">
      <t>ネンカン</t>
    </rPh>
    <rPh sb="8" eb="11">
      <t>ショケイヒ</t>
    </rPh>
    <rPh sb="20" eb="21">
      <t>ケイ</t>
    </rPh>
    <phoneticPr fontId="5"/>
  </si>
  <si>
    <t>[Ｏ]</t>
    <phoneticPr fontId="5"/>
  </si>
  <si>
    <t xml:space="preserve"> （ＦＺ）貸付額見込</t>
    <rPh sb="5" eb="7">
      <t>カシツケ</t>
    </rPh>
    <rPh sb="7" eb="8">
      <t>ガク</t>
    </rPh>
    <rPh sb="8" eb="10">
      <t>ミコミ</t>
    </rPh>
    <phoneticPr fontId="5"/>
  </si>
  <si>
    <t xml:space="preserve"> （ＦＹ）貸付月額見込（６ヵ月）</t>
    <rPh sb="5" eb="7">
      <t>カシツケ</t>
    </rPh>
    <rPh sb="7" eb="9">
      <t>ゲツガク</t>
    </rPh>
    <rPh sb="9" eb="11">
      <t>ミコミ</t>
    </rPh>
    <rPh sb="14" eb="15">
      <t>ゲツ</t>
    </rPh>
    <phoneticPr fontId="5"/>
  </si>
  <si>
    <t xml:space="preserve">  ※１　（ＦＹ）貸付月額見込（７ヵ月）</t>
    <rPh sb="9" eb="11">
      <t>カシツケ</t>
    </rPh>
    <rPh sb="11" eb="13">
      <t>ゲツガク</t>
    </rPh>
    <rPh sb="13" eb="15">
      <t>ミコミ</t>
    </rPh>
    <rPh sb="18" eb="19">
      <t>ゲツ</t>
    </rPh>
    <phoneticPr fontId="5"/>
  </si>
  <si>
    <t xml:space="preserve">  ※２　（ＦＹ）貸付月額見込（８ヵ月）</t>
    <rPh sb="9" eb="11">
      <t>カシツケ</t>
    </rPh>
    <rPh sb="11" eb="13">
      <t>ゲツガク</t>
    </rPh>
    <rPh sb="13" eb="15">
      <t>ミコミ</t>
    </rPh>
    <rPh sb="18" eb="19">
      <t>ゲツ</t>
    </rPh>
    <phoneticPr fontId="5"/>
  </si>
  <si>
    <t xml:space="preserve">  ※３　（ＦＹ）貸付月額見込（９ヵ月）</t>
    <rPh sb="9" eb="11">
      <t>カシツケ</t>
    </rPh>
    <rPh sb="11" eb="13">
      <t>ゲツガク</t>
    </rPh>
    <rPh sb="13" eb="15">
      <t>ミコミ</t>
    </rPh>
    <rPh sb="18" eb="19">
      <t>ゲツ</t>
    </rPh>
    <phoneticPr fontId="5"/>
  </si>
  <si>
    <r>
      <t>その他</t>
    </r>
    <r>
      <rPr>
        <sz val="10"/>
        <color theme="1"/>
        <rFont val="ＭＳ Ｐゴシック"/>
        <family val="3"/>
        <charset val="128"/>
        <scheme val="minor"/>
      </rPr>
      <t>（下記1～3の計）</t>
    </r>
    <rPh sb="2" eb="3">
      <t>タ</t>
    </rPh>
    <phoneticPr fontId="5"/>
  </si>
  <si>
    <t>京都工業専門学校後援会費</t>
    <rPh sb="0" eb="2">
      <t>キョウト</t>
    </rPh>
    <rPh sb="2" eb="4">
      <t>コウギョウ</t>
    </rPh>
    <rPh sb="4" eb="6">
      <t>センモン</t>
    </rPh>
    <rPh sb="6" eb="8">
      <t>ガッコウ</t>
    </rPh>
    <rPh sb="8" eb="10">
      <t>コウエン</t>
    </rPh>
    <rPh sb="10" eb="12">
      <t>カイヒ</t>
    </rPh>
    <phoneticPr fontId="5"/>
  </si>
  <si>
    <t>専門学校指定パソコン</t>
    <rPh sb="0" eb="2">
      <t>センモン</t>
    </rPh>
    <rPh sb="2" eb="4">
      <t>ガッコウ</t>
    </rPh>
    <rPh sb="4" eb="6">
      <t>シテイ</t>
    </rPh>
    <phoneticPr fontId="5"/>
  </si>
  <si>
    <t>▲</t>
    <phoneticPr fontId="5"/>
  </si>
  <si>
    <t>【年間】準備できる自己資金（▲）</t>
    <rPh sb="4" eb="6">
      <t>ジュンビ</t>
    </rPh>
    <rPh sb="9" eb="11">
      <t>ジコ</t>
    </rPh>
    <rPh sb="11" eb="13">
      <t>シキン</t>
    </rPh>
    <phoneticPr fontId="5"/>
  </si>
  <si>
    <t>準備できる自己資金（▲）</t>
    <phoneticPr fontId="5"/>
  </si>
  <si>
    <t>［Ｊ］</t>
    <phoneticPr fontId="5"/>
  </si>
  <si>
    <t>［K］</t>
    <phoneticPr fontId="5"/>
  </si>
  <si>
    <t>［L］</t>
    <phoneticPr fontId="5"/>
  </si>
  <si>
    <r>
      <t>ＦＹ対象経費</t>
    </r>
    <r>
      <rPr>
        <sz val="10"/>
        <color theme="1"/>
        <rFont val="ＭＳ Ｐゴシック"/>
        <family val="3"/>
        <charset val="128"/>
        <scheme val="minor"/>
      </rPr>
      <t>（（［Ｉ］-［J］）÷12×6）</t>
    </r>
    <rPh sb="2" eb="4">
      <t>タイショウ</t>
    </rPh>
    <rPh sb="4" eb="6">
      <t>ケイヒ</t>
    </rPh>
    <phoneticPr fontId="5"/>
  </si>
  <si>
    <t>[P]</t>
    <phoneticPr fontId="5"/>
  </si>
  <si>
    <t>［Q］</t>
    <phoneticPr fontId="5"/>
  </si>
  <si>
    <t>[R]</t>
    <phoneticPr fontId="5"/>
  </si>
  <si>
    <t>[S]</t>
    <phoneticPr fontId="5"/>
  </si>
  <si>
    <r>
      <t>ＦＺにかかる諸経費</t>
    </r>
    <r>
      <rPr>
        <sz val="10"/>
        <color theme="1"/>
        <rFont val="ＭＳ Ｐゴシック"/>
        <family val="3"/>
        <charset val="128"/>
        <scheme val="minor"/>
      </rPr>
      <t>（［M］～［P］の計）</t>
    </r>
    <rPh sb="6" eb="7">
      <t>ショ</t>
    </rPh>
    <rPh sb="7" eb="9">
      <t>ケイヒ</t>
    </rPh>
    <rPh sb="18" eb="19">
      <t>ケイ</t>
    </rPh>
    <phoneticPr fontId="5"/>
  </si>
  <si>
    <t>学校名　</t>
    <phoneticPr fontId="5"/>
  </si>
  <si>
    <t>都　ひかる</t>
    <phoneticPr fontId="5"/>
  </si>
  <si>
    <t>京都工業専門学校</t>
    <phoneticPr fontId="5"/>
  </si>
  <si>
    <t>教育支援資金　経費算出表　・　【大学・短大・専門学校　つなぎ資金用】</t>
    <rPh sb="0" eb="2">
      <t>キョウイク</t>
    </rPh>
    <rPh sb="2" eb="4">
      <t>シエン</t>
    </rPh>
    <rPh sb="4" eb="6">
      <t>シキン</t>
    </rPh>
    <rPh sb="7" eb="9">
      <t>ケイヒ</t>
    </rPh>
    <rPh sb="9" eb="11">
      <t>サンシュツ</t>
    </rPh>
    <rPh sb="11" eb="12">
      <t>ヒョウ</t>
    </rPh>
    <rPh sb="16" eb="18">
      <t>ダイガク</t>
    </rPh>
    <rPh sb="19" eb="21">
      <t>タンダイ</t>
    </rPh>
    <rPh sb="22" eb="24">
      <t>センモン</t>
    </rPh>
    <rPh sb="24" eb="26">
      <t>ガッコウ</t>
    </rPh>
    <rPh sb="30" eb="32">
      <t>シキン</t>
    </rPh>
    <rPh sb="32" eb="33">
      <t>ヨウ</t>
    </rPh>
    <phoneticPr fontId="5"/>
  </si>
  <si>
    <r>
      <t xml:space="preserve">【年間】通学定期代
</t>
    </r>
    <r>
      <rPr>
        <sz val="10"/>
        <color theme="1"/>
        <rFont val="ＭＳ Ｐゴシック"/>
        <family val="3"/>
        <charset val="128"/>
      </rPr>
      <t>（3㎞超、1交通機関月額5,000円以内、上限15,000円/月）</t>
    </r>
    <rPh sb="1" eb="3">
      <t>ネンカン</t>
    </rPh>
    <rPh sb="4" eb="6">
      <t>ツウガク</t>
    </rPh>
    <rPh sb="6" eb="8">
      <t>テイキ</t>
    </rPh>
    <rPh sb="8" eb="9">
      <t>ダイ</t>
    </rPh>
    <rPh sb="13" eb="14">
      <t>チョウ</t>
    </rPh>
    <rPh sb="16" eb="18">
      <t>コウツウ</t>
    </rPh>
    <rPh sb="18" eb="20">
      <t>キカン</t>
    </rPh>
    <rPh sb="20" eb="22">
      <t>ゲツガク</t>
    </rPh>
    <rPh sb="27" eb="28">
      <t>エン</t>
    </rPh>
    <rPh sb="28" eb="30">
      <t>イナイ</t>
    </rPh>
    <rPh sb="31" eb="33">
      <t>ジョウゲン</t>
    </rPh>
    <rPh sb="39" eb="40">
      <t>エン</t>
    </rPh>
    <rPh sb="41" eb="42">
      <t>ツキ</t>
    </rPh>
    <phoneticPr fontId="5"/>
  </si>
  <si>
    <r>
      <t>学校名</t>
    </r>
    <r>
      <rPr>
        <sz val="10"/>
        <rFont val="ＭＳ Ｐゴシック"/>
        <family val="3"/>
        <charset val="128"/>
        <scheme val="minor"/>
      </rPr>
      <t>（学部名）</t>
    </r>
    <rPh sb="4" eb="6">
      <t>ガクブ</t>
    </rPh>
    <rPh sb="6" eb="7">
      <t>メイ</t>
    </rPh>
    <phoneticPr fontId="5"/>
  </si>
  <si>
    <t>［20180601］</t>
    <phoneticPr fontId="5"/>
  </si>
  <si>
    <r>
      <t>諸費用</t>
    </r>
    <r>
      <rPr>
        <sz val="10"/>
        <color theme="1"/>
        <rFont val="ＭＳ Ｐゴシック"/>
        <family val="3"/>
        <charset val="128"/>
        <scheme val="minor"/>
      </rPr>
      <t>（入学時のみ支払うもの）海外実学研修積立(入学時）</t>
    </r>
    <rPh sb="0" eb="3">
      <t>ショヒヨウ</t>
    </rPh>
    <rPh sb="4" eb="6">
      <t>ニュウガク</t>
    </rPh>
    <rPh sb="6" eb="7">
      <t>ジ</t>
    </rPh>
    <rPh sb="9" eb="11">
      <t>シハラ</t>
    </rPh>
    <rPh sb="15" eb="17">
      <t>カイガイ</t>
    </rPh>
    <rPh sb="17" eb="19">
      <t>ジツガク</t>
    </rPh>
    <rPh sb="19" eb="21">
      <t>ケンシュウ</t>
    </rPh>
    <rPh sb="21" eb="23">
      <t>ツミタテ</t>
    </rPh>
    <rPh sb="24" eb="26">
      <t>ニュウガク</t>
    </rPh>
    <rPh sb="26" eb="27">
      <t>トキ</t>
    </rPh>
    <phoneticPr fontId="5"/>
  </si>
  <si>
    <r>
      <t>【年間】図書購入費</t>
    </r>
    <r>
      <rPr>
        <sz val="10"/>
        <color theme="1"/>
        <rFont val="ＭＳ Ｐゴシック"/>
        <family val="3"/>
        <charset val="128"/>
      </rPr>
      <t>（月額5,000円以内）★</t>
    </r>
    <rPh sb="1" eb="3">
      <t>ネンカン</t>
    </rPh>
    <rPh sb="4" eb="6">
      <t>トショ</t>
    </rPh>
    <rPh sb="6" eb="9">
      <t>コウニュウヒ</t>
    </rPh>
    <rPh sb="10" eb="12">
      <t>ゲツガク</t>
    </rPh>
    <rPh sb="17" eb="18">
      <t>エン</t>
    </rPh>
    <rPh sb="18" eb="20">
      <t>イナイ</t>
    </rPh>
    <phoneticPr fontId="5"/>
  </si>
  <si>
    <r>
      <t xml:space="preserve">【年間】通学定期代★
</t>
    </r>
    <r>
      <rPr>
        <sz val="10"/>
        <color theme="1"/>
        <rFont val="ＭＳ Ｐゴシック"/>
        <family val="3"/>
        <charset val="128"/>
      </rPr>
      <t>（3㎞超、1交通機関月額5,000円以内、上限15,000円/月）</t>
    </r>
    <rPh sb="1" eb="3">
      <t>ネンカン</t>
    </rPh>
    <rPh sb="4" eb="6">
      <t>ツウガク</t>
    </rPh>
    <rPh sb="6" eb="8">
      <t>テイキ</t>
    </rPh>
    <rPh sb="8" eb="9">
      <t>ダイ</t>
    </rPh>
    <rPh sb="14" eb="15">
      <t>チョウ</t>
    </rPh>
    <rPh sb="17" eb="19">
      <t>コウツウ</t>
    </rPh>
    <rPh sb="19" eb="21">
      <t>キカン</t>
    </rPh>
    <rPh sb="21" eb="23">
      <t>ゲツガク</t>
    </rPh>
    <rPh sb="28" eb="29">
      <t>エン</t>
    </rPh>
    <rPh sb="29" eb="31">
      <t>イナイ</t>
    </rPh>
    <rPh sb="32" eb="34">
      <t>ジョウゲン</t>
    </rPh>
    <rPh sb="40" eb="41">
      <t>エン</t>
    </rPh>
    <rPh sb="42" eb="43">
      <t>ツキ</t>
    </rPh>
    <phoneticPr fontId="5"/>
  </si>
  <si>
    <t>[I]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</si>
</sst>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#,##0"/>
  </numFmts>
  <fonts count="24"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明朝"/>
      <family val="1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Ｐ明朝"/>
      <family val="1"/>
      <charset val="128"/>
    </font>
    <font>
      <sz val="12"/>
      <color rgb="FFFF0000"/>
      <name val="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rgb="FF7030A0"/>
      <name val="ＭＳ Ｐゴシック"/>
      <family val="3"/>
      <charset val="128"/>
      <scheme val="minor"/>
    </font>
    <font>
      <sz val="14"/>
      <color rgb="FF7030A0"/>
      <name val="ＭＳ Ｐ明朝"/>
      <family val="1"/>
      <charset val="128"/>
    </font>
    <font>
      <sz val="12"/>
      <color rgb="FF7030A0"/>
      <name val="ＭＳ 明朝"/>
      <family val="1"/>
      <charset val="128"/>
    </font>
    <font>
      <sz val="14"/>
      <color rgb="FF7030A0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3" fillId="2" borderId="20" xfId="0" applyFont="1" applyFill="1" applyBorder="1" applyAlignment="1" applyProtection="1">
      <alignment horizontal="center"/>
      <protection locked="0"/>
    </xf>
    <xf numFmtId="0" fontId="0" fillId="0" borderId="0" xfId="0" applyProtection="1">
      <alignment vertical="center"/>
    </xf>
    <xf numFmtId="38" fontId="0" fillId="0" borderId="0" xfId="1" applyFont="1" applyProtection="1">
      <alignment vertical="center"/>
    </xf>
    <xf numFmtId="0" fontId="2" fillId="0" borderId="0" xfId="0" applyFont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38" fontId="2" fillId="0" borderId="0" xfId="1" applyFont="1" applyAlignment="1" applyProtection="1">
      <alignment horizontal="right"/>
    </xf>
    <xf numFmtId="0" fontId="3" fillId="0" borderId="0" xfId="0" applyFont="1" applyFill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38" fontId="2" fillId="0" borderId="0" xfId="1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38" fontId="2" fillId="0" borderId="0" xfId="1" applyFont="1" applyBorder="1" applyAlignment="1" applyProtection="1">
      <alignment horizontal="right" vertical="center"/>
    </xf>
    <xf numFmtId="0" fontId="2" fillId="0" borderId="0" xfId="0" applyFont="1" applyBorder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1" xfId="0" applyFont="1" applyBorder="1" applyProtection="1">
      <alignment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Protection="1">
      <alignment vertical="center"/>
    </xf>
    <xf numFmtId="0" fontId="6" fillId="0" borderId="9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2" fillId="0" borderId="5" xfId="0" applyFont="1" applyBorder="1" applyProtection="1">
      <alignment vertical="center"/>
    </xf>
    <xf numFmtId="176" fontId="0" fillId="0" borderId="0" xfId="0" applyNumberFormat="1" applyProtection="1">
      <alignment vertical="center"/>
    </xf>
    <xf numFmtId="0" fontId="2" fillId="0" borderId="6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vertical="center"/>
    </xf>
    <xf numFmtId="0" fontId="10" fillId="0" borderId="7" xfId="0" applyFont="1" applyBorder="1" applyAlignment="1" applyProtection="1">
      <alignment vertical="center" wrapText="1"/>
    </xf>
    <xf numFmtId="0" fontId="13" fillId="0" borderId="7" xfId="0" applyFont="1" applyBorder="1" applyAlignment="1" applyProtection="1">
      <alignment vertical="center" wrapText="1"/>
    </xf>
    <xf numFmtId="0" fontId="2" fillId="0" borderId="8" xfId="0" applyFont="1" applyBorder="1" applyProtection="1">
      <alignment vertical="center"/>
    </xf>
    <xf numFmtId="0" fontId="13" fillId="0" borderId="13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center" vertical="center"/>
    </xf>
    <xf numFmtId="0" fontId="0" fillId="0" borderId="11" xfId="0" applyBorder="1" applyProtection="1">
      <alignment vertical="center"/>
    </xf>
    <xf numFmtId="0" fontId="10" fillId="0" borderId="11" xfId="0" applyFont="1" applyBorder="1" applyAlignment="1" applyProtection="1">
      <alignment horizontal="left" vertical="center" wrapText="1"/>
    </xf>
    <xf numFmtId="0" fontId="13" fillId="0" borderId="11" xfId="0" applyFont="1" applyBorder="1" applyAlignment="1" applyProtection="1">
      <alignment horizontal="left" vertical="center" wrapText="1"/>
    </xf>
    <xf numFmtId="0" fontId="2" fillId="0" borderId="15" xfId="0" applyFont="1" applyBorder="1" applyProtection="1">
      <alignment vertical="center"/>
    </xf>
    <xf numFmtId="0" fontId="13" fillId="0" borderId="9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10" fillId="0" borderId="1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0" fillId="0" borderId="12" xfId="0" applyFont="1" applyBorder="1" applyAlignment="1" applyProtection="1">
      <alignment horizontal="left" vertical="center" wrapText="1"/>
    </xf>
    <xf numFmtId="0" fontId="13" fillId="0" borderId="12" xfId="0" applyFont="1" applyBorder="1" applyAlignment="1" applyProtection="1">
      <alignment horizontal="left" vertical="center" wrapText="1"/>
    </xf>
    <xf numFmtId="0" fontId="2" fillId="0" borderId="17" xfId="0" applyFont="1" applyBorder="1" applyProtection="1">
      <alignment vertical="center"/>
    </xf>
    <xf numFmtId="0" fontId="0" fillId="0" borderId="0" xfId="0" applyAlignment="1" applyProtection="1">
      <alignment horizontal="center" vertical="center"/>
    </xf>
    <xf numFmtId="38" fontId="0" fillId="0" borderId="0" xfId="1" applyFont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38" fontId="4" fillId="0" borderId="12" xfId="1" applyFont="1" applyBorder="1" applyAlignment="1" applyProtection="1">
      <alignment vertical="center" wrapText="1"/>
    </xf>
    <xf numFmtId="38" fontId="14" fillId="0" borderId="1" xfId="1" applyFont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2" fillId="0" borderId="16" xfId="0" applyFont="1" applyBorder="1" applyAlignment="1" applyProtection="1">
      <alignment horizontal="center" vertical="center"/>
    </xf>
    <xf numFmtId="0" fontId="18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left" vertical="center"/>
    </xf>
    <xf numFmtId="176" fontId="8" fillId="2" borderId="11" xfId="0" applyNumberFormat="1" applyFont="1" applyFill="1" applyBorder="1" applyProtection="1">
      <alignment vertical="center"/>
      <protection locked="0"/>
    </xf>
    <xf numFmtId="176" fontId="8" fillId="2" borderId="1" xfId="0" applyNumberFormat="1" applyFont="1" applyFill="1" applyBorder="1" applyProtection="1">
      <alignment vertical="center"/>
      <protection locked="0"/>
    </xf>
    <xf numFmtId="176" fontId="15" fillId="0" borderId="1" xfId="0" applyNumberFormat="1" applyFont="1" applyFill="1" applyBorder="1" applyProtection="1">
      <alignment vertical="center"/>
    </xf>
    <xf numFmtId="176" fontId="17" fillId="5" borderId="7" xfId="0" applyNumberFormat="1" applyFont="1" applyFill="1" applyBorder="1" applyProtection="1">
      <alignment vertical="center"/>
    </xf>
    <xf numFmtId="176" fontId="16" fillId="5" borderId="11" xfId="0" applyNumberFormat="1" applyFont="1" applyFill="1" applyBorder="1" applyProtection="1">
      <alignment vertical="center"/>
    </xf>
    <xf numFmtId="176" fontId="16" fillId="5" borderId="1" xfId="0" applyNumberFormat="1" applyFont="1" applyFill="1" applyBorder="1" applyProtection="1">
      <alignment vertical="center"/>
    </xf>
    <xf numFmtId="176" fontId="16" fillId="5" borderId="12" xfId="0" applyNumberFormat="1" applyFont="1" applyFill="1" applyBorder="1" applyProtection="1">
      <alignment vertical="center"/>
    </xf>
    <xf numFmtId="0" fontId="18" fillId="0" borderId="22" xfId="0" applyFont="1" applyBorder="1" applyAlignment="1" applyProtection="1">
      <alignment horizontal="left" vertical="center"/>
    </xf>
    <xf numFmtId="0" fontId="18" fillId="0" borderId="2" xfId="0" applyFont="1" applyBorder="1" applyAlignment="1" applyProtection="1">
      <alignment horizontal="left" vertical="center" wrapText="1"/>
    </xf>
    <xf numFmtId="38" fontId="14" fillId="0" borderId="2" xfId="1" applyFont="1" applyBorder="1" applyAlignment="1" applyProtection="1">
      <alignment vertical="center" wrapText="1"/>
    </xf>
    <xf numFmtId="38" fontId="16" fillId="0" borderId="19" xfId="1" applyFont="1" applyFill="1" applyBorder="1" applyAlignment="1" applyProtection="1">
      <alignment horizontal="left" vertical="center"/>
    </xf>
    <xf numFmtId="38" fontId="16" fillId="0" borderId="14" xfId="1" applyFont="1" applyFill="1" applyBorder="1" applyAlignment="1" applyProtection="1">
      <alignment horizontal="left" vertical="center" wrapText="1"/>
    </xf>
    <xf numFmtId="38" fontId="16" fillId="0" borderId="2" xfId="1" applyFont="1" applyFill="1" applyBorder="1" applyAlignment="1" applyProtection="1">
      <alignment horizontal="left" vertical="center" wrapText="1"/>
    </xf>
    <xf numFmtId="38" fontId="16" fillId="0" borderId="18" xfId="1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vertical="center"/>
    </xf>
    <xf numFmtId="0" fontId="4" fillId="0" borderId="24" xfId="0" applyFont="1" applyBorder="1" applyAlignment="1" applyProtection="1">
      <alignment vertical="center" wrapText="1"/>
    </xf>
    <xf numFmtId="0" fontId="13" fillId="0" borderId="24" xfId="0" applyFont="1" applyBorder="1" applyAlignment="1" applyProtection="1">
      <alignment vertical="center" wrapText="1"/>
    </xf>
    <xf numFmtId="38" fontId="16" fillId="0" borderId="25" xfId="1" applyFont="1" applyBorder="1" applyAlignment="1" applyProtection="1">
      <alignment horizontal="left" vertical="center" wrapText="1"/>
    </xf>
    <xf numFmtId="176" fontId="15" fillId="0" borderId="24" xfId="0" applyNumberFormat="1" applyFont="1" applyFill="1" applyBorder="1" applyProtection="1">
      <alignment vertical="center"/>
    </xf>
    <xf numFmtId="38" fontId="14" fillId="0" borderId="2" xfId="1" applyFont="1" applyBorder="1" applyAlignment="1" applyProtection="1">
      <alignment horizontal="right" vertical="center" wrapText="1"/>
    </xf>
    <xf numFmtId="38" fontId="4" fillId="0" borderId="1" xfId="1" applyFont="1" applyBorder="1" applyAlignment="1" applyProtection="1">
      <alignment vertical="center" wrapText="1"/>
    </xf>
    <xf numFmtId="176" fontId="17" fillId="4" borderId="7" xfId="0" applyNumberFormat="1" applyFont="1" applyFill="1" applyBorder="1" applyProtection="1">
      <alignment vertical="center"/>
    </xf>
    <xf numFmtId="0" fontId="7" fillId="0" borderId="14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 wrapText="1"/>
    </xf>
    <xf numFmtId="38" fontId="4" fillId="0" borderId="2" xfId="1" applyFont="1" applyBorder="1" applyAlignment="1" applyProtection="1">
      <alignment vertical="center" wrapText="1"/>
    </xf>
    <xf numFmtId="0" fontId="10" fillId="0" borderId="19" xfId="0" applyFont="1" applyBorder="1" applyAlignment="1" applyProtection="1">
      <alignment vertical="center" wrapText="1"/>
    </xf>
    <xf numFmtId="0" fontId="20" fillId="0" borderId="20" xfId="0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76" fontId="8" fillId="2" borderId="12" xfId="0" applyNumberFormat="1" applyFont="1" applyFill="1" applyBorder="1" applyAlignment="1" applyProtection="1">
      <alignment horizontal="right" vertical="center"/>
      <protection locked="0"/>
    </xf>
    <xf numFmtId="38" fontId="4" fillId="0" borderId="18" xfId="1" applyFont="1" applyBorder="1" applyAlignment="1" applyProtection="1">
      <alignment horizontal="right" vertical="center" wrapText="1"/>
    </xf>
    <xf numFmtId="38" fontId="16" fillId="0" borderId="24" xfId="1" applyFont="1" applyBorder="1" applyAlignment="1" applyProtection="1">
      <alignment horizontal="right" vertical="center" wrapText="1"/>
    </xf>
    <xf numFmtId="38" fontId="16" fillId="5" borderId="7" xfId="1" applyFont="1" applyFill="1" applyBorder="1" applyAlignment="1" applyProtection="1">
      <alignment horizontal="right" vertical="center"/>
    </xf>
    <xf numFmtId="38" fontId="16" fillId="5" borderId="11" xfId="1" applyFont="1" applyFill="1" applyBorder="1" applyAlignment="1" applyProtection="1">
      <alignment horizontal="right" vertical="center" wrapText="1"/>
    </xf>
    <xf numFmtId="38" fontId="16" fillId="5" borderId="1" xfId="1" applyFont="1" applyFill="1" applyBorder="1" applyAlignment="1" applyProtection="1">
      <alignment horizontal="right" vertical="center" wrapText="1"/>
    </xf>
    <xf numFmtId="38" fontId="16" fillId="5" borderId="12" xfId="1" applyFont="1" applyFill="1" applyBorder="1" applyAlignment="1" applyProtection="1">
      <alignment horizontal="right" vertical="center" wrapText="1"/>
    </xf>
    <xf numFmtId="0" fontId="22" fillId="0" borderId="4" xfId="0" applyFont="1" applyFill="1" applyBorder="1" applyAlignment="1" applyProtection="1">
      <alignment horizontal="right" vertical="center"/>
    </xf>
    <xf numFmtId="9" fontId="0" fillId="0" borderId="0" xfId="2" applyFont="1" applyProtection="1">
      <alignment vertical="center"/>
    </xf>
    <xf numFmtId="0" fontId="2" fillId="0" borderId="27" xfId="0" applyFont="1" applyBorder="1" applyAlignment="1" applyProtection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2" borderId="1" xfId="0" quotePrefix="1" applyFont="1" applyFill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2" fillId="0" borderId="20" xfId="0" applyFont="1" applyBorder="1" applyAlignment="1" applyProtection="1">
      <alignment horizontal="left"/>
    </xf>
    <xf numFmtId="0" fontId="18" fillId="0" borderId="4" xfId="0" applyFont="1" applyBorder="1" applyAlignment="1" applyProtection="1">
      <alignment horizontal="left" vertical="center"/>
    </xf>
    <xf numFmtId="0" fontId="18" fillId="0" borderId="1" xfId="0" applyFont="1" applyBorder="1" applyAlignment="1" applyProtection="1">
      <alignment horizontal="left" vertical="center" wrapText="1"/>
    </xf>
    <xf numFmtId="0" fontId="3" fillId="2" borderId="20" xfId="0" applyFont="1" applyFill="1" applyBorder="1" applyAlignment="1" applyProtection="1">
      <alignment horizontal="center"/>
      <protection locked="0"/>
    </xf>
    <xf numFmtId="0" fontId="20" fillId="6" borderId="20" xfId="0" applyFont="1" applyFill="1" applyBorder="1" applyAlignment="1" applyProtection="1">
      <alignment horizontal="left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Q36"/>
  <sheetViews>
    <sheetView tabSelected="1" view="pageBreakPreview" zoomScaleNormal="100" zoomScaleSheetLayoutView="100" zoomScalePageLayoutView="90" workbookViewId="0">
      <selection activeCell="A6" sqref="A6"/>
    </sheetView>
  </sheetViews>
  <sheetFormatPr defaultRowHeight="13.5"/>
  <cols>
    <col min="1" max="1" width="6.875" style="49" customWidth="1"/>
    <col min="2" max="2" width="3.125" style="49" customWidth="1"/>
    <col min="3" max="3" width="21.75" style="2" customWidth="1"/>
    <col min="4" max="4" width="9.625" style="2" customWidth="1"/>
    <col min="5" max="5" width="5" style="2" customWidth="1"/>
    <col min="6" max="6" width="19.75" style="50" customWidth="1"/>
    <col min="7" max="7" width="4" style="50" customWidth="1"/>
    <col min="8" max="8" width="19.375" style="2" customWidth="1"/>
    <col min="9" max="9" width="4.375" style="2" customWidth="1"/>
    <col min="10" max="11" width="9" style="2"/>
    <col min="12" max="12" width="23.25" style="2" hidden="1" customWidth="1"/>
    <col min="13" max="13" width="9" style="3" hidden="1" customWidth="1"/>
    <col min="14" max="16384" width="9" style="2"/>
  </cols>
  <sheetData>
    <row r="1" spans="1:13" ht="24" customHeight="1">
      <c r="A1" s="105" t="s">
        <v>60</v>
      </c>
      <c r="B1" s="105"/>
      <c r="C1" s="105"/>
      <c r="D1" s="105"/>
      <c r="E1" s="105"/>
      <c r="F1" s="105"/>
      <c r="G1" s="105"/>
      <c r="H1" s="105"/>
      <c r="I1" s="105"/>
    </row>
    <row r="2" spans="1:13" ht="25.5" customHeight="1">
      <c r="A2" s="106" t="s">
        <v>1</v>
      </c>
      <c r="B2" s="106"/>
      <c r="C2" s="1"/>
      <c r="D2" s="110" t="s">
        <v>62</v>
      </c>
      <c r="E2" s="110"/>
      <c r="F2" s="109"/>
      <c r="G2" s="109"/>
      <c r="H2" s="109"/>
      <c r="I2" s="109"/>
    </row>
    <row r="3" spans="1:13" ht="13.5" customHeight="1">
      <c r="A3" s="4"/>
      <c r="B3" s="4"/>
      <c r="C3" s="5"/>
      <c r="D3" s="5"/>
      <c r="E3" s="5"/>
      <c r="F3" s="6"/>
      <c r="G3" s="6"/>
      <c r="H3" s="7"/>
      <c r="I3" s="8"/>
    </row>
    <row r="4" spans="1:13" ht="22.5" customHeight="1">
      <c r="A4" s="9" t="s">
        <v>11</v>
      </c>
      <c r="B4" s="9"/>
      <c r="C4" s="10"/>
      <c r="D4" s="10"/>
      <c r="E4" s="10"/>
      <c r="F4" s="11"/>
      <c r="G4" s="11"/>
      <c r="H4" s="12"/>
      <c r="I4" s="12"/>
    </row>
    <row r="5" spans="1:13" ht="22.5" customHeight="1" thickBot="1">
      <c r="A5" s="9" t="s">
        <v>27</v>
      </c>
      <c r="B5" s="9"/>
      <c r="C5" s="10"/>
      <c r="D5" s="13"/>
      <c r="E5" s="14"/>
      <c r="F5" s="15" t="s">
        <v>24</v>
      </c>
      <c r="G5" s="15"/>
      <c r="H5" s="54"/>
      <c r="I5" s="16"/>
      <c r="L5" s="2" t="s">
        <v>12</v>
      </c>
      <c r="M5" s="3">
        <v>81000</v>
      </c>
    </row>
    <row r="6" spans="1:13" ht="24" customHeight="1">
      <c r="A6" s="17" t="s">
        <v>3</v>
      </c>
      <c r="B6" s="107" t="s">
        <v>28</v>
      </c>
      <c r="C6" s="107"/>
      <c r="D6" s="107"/>
      <c r="E6" s="107"/>
      <c r="F6" s="107"/>
      <c r="G6" s="67"/>
      <c r="H6" s="60"/>
      <c r="I6" s="18" t="s">
        <v>0</v>
      </c>
      <c r="L6" s="2" t="s">
        <v>13</v>
      </c>
      <c r="M6" s="3">
        <v>96000</v>
      </c>
    </row>
    <row r="7" spans="1:13" ht="24" customHeight="1">
      <c r="A7" s="19" t="s">
        <v>4</v>
      </c>
      <c r="B7" s="108" t="s">
        <v>29</v>
      </c>
      <c r="C7" s="108"/>
      <c r="D7" s="108"/>
      <c r="E7" s="108"/>
      <c r="F7" s="108"/>
      <c r="G7" s="68"/>
      <c r="H7" s="61"/>
      <c r="I7" s="20" t="s">
        <v>0</v>
      </c>
      <c r="L7" s="2" t="s">
        <v>14</v>
      </c>
      <c r="M7" s="3">
        <v>67000</v>
      </c>
    </row>
    <row r="8" spans="1:13" ht="24" customHeight="1">
      <c r="A8" s="19" t="s">
        <v>5</v>
      </c>
      <c r="B8" s="108" t="s">
        <v>30</v>
      </c>
      <c r="C8" s="108"/>
      <c r="D8" s="108"/>
      <c r="E8" s="108"/>
      <c r="F8" s="108"/>
      <c r="G8" s="68"/>
      <c r="H8" s="61"/>
      <c r="I8" s="20" t="s">
        <v>0</v>
      </c>
      <c r="L8" s="2" t="s">
        <v>15</v>
      </c>
      <c r="M8" s="3">
        <v>76000</v>
      </c>
    </row>
    <row r="9" spans="1:13" ht="24" customHeight="1">
      <c r="A9" s="19" t="s">
        <v>6</v>
      </c>
      <c r="B9" s="108" t="s">
        <v>31</v>
      </c>
      <c r="C9" s="108"/>
      <c r="D9" s="108"/>
      <c r="E9" s="108"/>
      <c r="F9" s="108"/>
      <c r="G9" s="68"/>
      <c r="H9" s="61"/>
      <c r="I9" s="20" t="s">
        <v>0</v>
      </c>
      <c r="L9" s="2" t="s">
        <v>16</v>
      </c>
      <c r="M9" s="3">
        <v>79000</v>
      </c>
    </row>
    <row r="10" spans="1:13" ht="24" customHeight="1">
      <c r="A10" s="19" t="s">
        <v>7</v>
      </c>
      <c r="B10" s="108" t="s">
        <v>32</v>
      </c>
      <c r="C10" s="108"/>
      <c r="D10" s="108"/>
      <c r="E10" s="108"/>
      <c r="F10" s="108"/>
      <c r="G10" s="68"/>
      <c r="H10" s="61"/>
      <c r="I10" s="20" t="s">
        <v>0</v>
      </c>
      <c r="L10" s="2" t="s">
        <v>17</v>
      </c>
      <c r="M10" s="3">
        <v>90000</v>
      </c>
    </row>
    <row r="11" spans="1:13" ht="24" customHeight="1">
      <c r="A11" s="19" t="s">
        <v>8</v>
      </c>
      <c r="B11" s="108" t="s">
        <v>65</v>
      </c>
      <c r="C11" s="108"/>
      <c r="D11" s="108"/>
      <c r="E11" s="108"/>
      <c r="F11" s="108"/>
      <c r="G11" s="68"/>
      <c r="H11" s="61"/>
      <c r="I11" s="20" t="s">
        <v>0</v>
      </c>
      <c r="L11" s="2" t="s">
        <v>18</v>
      </c>
      <c r="M11" s="3">
        <v>67000</v>
      </c>
    </row>
    <row r="12" spans="1:13" ht="29.1" customHeight="1">
      <c r="A12" s="19" t="s">
        <v>9</v>
      </c>
      <c r="B12" s="108" t="s">
        <v>66</v>
      </c>
      <c r="C12" s="108"/>
      <c r="D12" s="108"/>
      <c r="E12" s="108"/>
      <c r="F12" s="108"/>
      <c r="G12" s="68"/>
      <c r="H12" s="61"/>
      <c r="I12" s="20" t="s">
        <v>0</v>
      </c>
      <c r="L12" s="2" t="s">
        <v>19</v>
      </c>
      <c r="M12" s="3">
        <v>76000</v>
      </c>
    </row>
    <row r="13" spans="1:13" ht="24" customHeight="1">
      <c r="A13" s="19" t="s">
        <v>10</v>
      </c>
      <c r="B13" s="108" t="s">
        <v>34</v>
      </c>
      <c r="C13" s="108"/>
      <c r="D13" s="108"/>
      <c r="E13" s="108"/>
      <c r="F13" s="108"/>
      <c r="G13" s="68"/>
      <c r="H13" s="62">
        <f>SUM($H$14:$H$16)</f>
        <v>0</v>
      </c>
      <c r="I13" s="20" t="s">
        <v>0</v>
      </c>
    </row>
    <row r="14" spans="1:13" ht="23.25" customHeight="1">
      <c r="A14" s="21">
        <v>1</v>
      </c>
      <c r="B14" s="22"/>
      <c r="C14" s="101"/>
      <c r="D14" s="101"/>
      <c r="E14" s="101"/>
      <c r="F14" s="101"/>
      <c r="G14" s="74"/>
      <c r="H14" s="61"/>
      <c r="I14" s="20" t="s">
        <v>0</v>
      </c>
    </row>
    <row r="15" spans="1:13" ht="23.25" customHeight="1">
      <c r="A15" s="21">
        <v>2</v>
      </c>
      <c r="B15" s="22"/>
      <c r="C15" s="101"/>
      <c r="D15" s="101"/>
      <c r="E15" s="101"/>
      <c r="F15" s="101"/>
      <c r="G15" s="74"/>
      <c r="H15" s="61"/>
      <c r="I15" s="20" t="s">
        <v>0</v>
      </c>
    </row>
    <row r="16" spans="1:13" ht="23.25" customHeight="1">
      <c r="A16" s="21">
        <v>3</v>
      </c>
      <c r="B16" s="22"/>
      <c r="C16" s="102"/>
      <c r="D16" s="102"/>
      <c r="E16" s="102"/>
      <c r="F16" s="101"/>
      <c r="G16" s="74"/>
      <c r="H16" s="61"/>
      <c r="I16" s="20" t="s">
        <v>0</v>
      </c>
    </row>
    <row r="17" spans="1:12" ht="23.25" customHeight="1">
      <c r="A17" s="100" t="s">
        <v>67</v>
      </c>
      <c r="B17" s="55" t="s">
        <v>35</v>
      </c>
      <c r="C17" s="23"/>
      <c r="D17" s="23"/>
      <c r="E17" s="23"/>
      <c r="F17" s="53"/>
      <c r="G17" s="69"/>
      <c r="H17" s="62">
        <f>SUM($H$6:$H$13)</f>
        <v>0</v>
      </c>
      <c r="I17" s="20" t="s">
        <v>0</v>
      </c>
    </row>
    <row r="18" spans="1:12" ht="23.25" customHeight="1">
      <c r="A18" s="99" t="s">
        <v>48</v>
      </c>
      <c r="B18" s="55" t="s">
        <v>46</v>
      </c>
      <c r="C18" s="23"/>
      <c r="D18" s="23"/>
      <c r="E18" s="23"/>
      <c r="F18" s="53"/>
      <c r="G18" s="81" t="s">
        <v>45</v>
      </c>
      <c r="H18" s="61"/>
      <c r="I18" s="20" t="s">
        <v>0</v>
      </c>
    </row>
    <row r="19" spans="1:12" ht="23.25" customHeight="1" thickBot="1">
      <c r="A19" s="75" t="s">
        <v>49</v>
      </c>
      <c r="B19" s="76" t="s">
        <v>51</v>
      </c>
      <c r="C19" s="77"/>
      <c r="D19" s="77"/>
      <c r="E19" s="78" t="s">
        <v>25</v>
      </c>
      <c r="F19" s="92" t="str">
        <f>IF(ROUNDDOWN(($H$17-$H$18)/12,-3)&lt;1,"",ROUNDDOWN(($H$17-$H$18)/12,-3))</f>
        <v/>
      </c>
      <c r="G19" s="79"/>
      <c r="H19" s="80" t="str">
        <f>IFERROR(IF($F$19*6&lt;1,"",$F$19*6),"")</f>
        <v/>
      </c>
      <c r="I19" s="25" t="s">
        <v>0</v>
      </c>
      <c r="L19" s="26"/>
    </row>
    <row r="20" spans="1:12" ht="23.25" customHeight="1" thickBot="1">
      <c r="A20" s="27" t="s">
        <v>50</v>
      </c>
      <c r="B20" s="58" t="s">
        <v>38</v>
      </c>
      <c r="C20" s="28"/>
      <c r="D20" s="29"/>
      <c r="E20" s="30" t="s">
        <v>25</v>
      </c>
      <c r="F20" s="93" t="str">
        <f>IFERROR(IF(F19="","",MIN(VLOOKUP($H$5,$L$5:$M$12,2,FALSE),$F$19)),"")</f>
        <v/>
      </c>
      <c r="G20" s="70"/>
      <c r="H20" s="63" t="str">
        <f>IFERROR(F20*6,"")</f>
        <v/>
      </c>
      <c r="I20" s="31" t="s">
        <v>0</v>
      </c>
    </row>
    <row r="21" spans="1:12" ht="19.5" customHeight="1">
      <c r="A21" s="32" t="s">
        <v>39</v>
      </c>
      <c r="B21" s="33"/>
      <c r="C21" s="34"/>
      <c r="D21" s="35"/>
      <c r="E21" s="36" t="s">
        <v>25</v>
      </c>
      <c r="F21" s="94" t="str">
        <f>IFERROR(IF(OR($F$20=$F$19,(H19-H20)&lt;6000),"",MIN(VLOOKUP($H$5,$L$5:$M$12,2,FALSE),ROUNDDOWN($F$19*6/7,-3))),"")</f>
        <v/>
      </c>
      <c r="G21" s="71"/>
      <c r="H21" s="64" t="str">
        <f>IFERROR(F21*7,"")</f>
        <v/>
      </c>
      <c r="I21" s="37" t="s">
        <v>0</v>
      </c>
    </row>
    <row r="22" spans="1:12" ht="19.5" customHeight="1">
      <c r="A22" s="38" t="s">
        <v>40</v>
      </c>
      <c r="B22" s="39"/>
      <c r="C22" s="40"/>
      <c r="D22" s="41"/>
      <c r="E22" s="42" t="s">
        <v>25</v>
      </c>
      <c r="F22" s="95" t="str">
        <f>IFERROR(IF($F$21="","",IF(OR($F$20=$F$19,($H$19-$H$21)&lt;7000),"",MIN(VLOOKUP($H$5,$L$5:$M$12,2,FALSE),ROUNDDOWN($F$19*6/8,-3)))),"")</f>
        <v/>
      </c>
      <c r="G22" s="72"/>
      <c r="H22" s="65" t="str">
        <f>IFERROR(F22*8,"")</f>
        <v/>
      </c>
      <c r="I22" s="20" t="s">
        <v>0</v>
      </c>
    </row>
    <row r="23" spans="1:12" ht="19.5" customHeight="1" thickBot="1">
      <c r="A23" s="43" t="s">
        <v>41</v>
      </c>
      <c r="B23" s="44"/>
      <c r="C23" s="45"/>
      <c r="D23" s="46"/>
      <c r="E23" s="47" t="s">
        <v>25</v>
      </c>
      <c r="F23" s="96" t="str">
        <f>IFERROR(IF($F$22="","",IF(OR($F$20=$F$19,(H19-H22)&lt;8000),"",MIN(VLOOKUP($H$5,$L$5:$M$12,2,FALSE),ROUNDDOWN($F$19*6/9,-3)))),"")</f>
        <v/>
      </c>
      <c r="G23" s="73"/>
      <c r="H23" s="66" t="str">
        <f>IFERROR($F$23*9,"")</f>
        <v/>
      </c>
      <c r="I23" s="48" t="s">
        <v>0</v>
      </c>
    </row>
    <row r="24" spans="1:12" ht="8.25" customHeight="1"/>
    <row r="25" spans="1:12" ht="28.5" customHeight="1" thickBot="1">
      <c r="A25" s="9" t="s">
        <v>20</v>
      </c>
      <c r="B25" s="9"/>
      <c r="C25" s="10"/>
      <c r="D25" s="10"/>
      <c r="E25" s="10"/>
      <c r="F25" s="11"/>
      <c r="G25" s="11"/>
      <c r="H25" s="12"/>
      <c r="I25" s="12"/>
    </row>
    <row r="26" spans="1:12" ht="23.25" customHeight="1">
      <c r="A26" s="51" t="s">
        <v>21</v>
      </c>
      <c r="B26" s="103" t="s">
        <v>2</v>
      </c>
      <c r="C26" s="103"/>
      <c r="D26" s="103"/>
      <c r="E26" s="103"/>
      <c r="F26" s="103"/>
      <c r="G26" s="84"/>
      <c r="H26" s="60"/>
      <c r="I26" s="37" t="s">
        <v>0</v>
      </c>
    </row>
    <row r="27" spans="1:12" ht="23.25" customHeight="1">
      <c r="A27" s="19" t="s">
        <v>22</v>
      </c>
      <c r="B27" s="104" t="s">
        <v>64</v>
      </c>
      <c r="C27" s="104"/>
      <c r="D27" s="104"/>
      <c r="E27" s="104"/>
      <c r="F27" s="104"/>
      <c r="G27" s="85"/>
      <c r="H27" s="61"/>
      <c r="I27" s="20" t="s">
        <v>0</v>
      </c>
    </row>
    <row r="28" spans="1:12" ht="23.25" customHeight="1">
      <c r="A28" s="19" t="s">
        <v>36</v>
      </c>
      <c r="B28" s="104" t="s">
        <v>26</v>
      </c>
      <c r="C28" s="104"/>
      <c r="D28" s="104"/>
      <c r="E28" s="104"/>
      <c r="F28" s="104"/>
      <c r="G28" s="85"/>
      <c r="H28" s="61"/>
      <c r="I28" s="20" t="s">
        <v>0</v>
      </c>
    </row>
    <row r="29" spans="1:12" ht="23.25" customHeight="1">
      <c r="A29" s="19" t="s">
        <v>52</v>
      </c>
      <c r="B29" s="104" t="s">
        <v>42</v>
      </c>
      <c r="C29" s="104"/>
      <c r="D29" s="104"/>
      <c r="E29" s="104"/>
      <c r="F29" s="104"/>
      <c r="G29" s="85"/>
      <c r="H29" s="62">
        <f>SUM(H30:H32)</f>
        <v>0</v>
      </c>
      <c r="I29" s="20" t="s">
        <v>0</v>
      </c>
    </row>
    <row r="30" spans="1:12" ht="23.25" customHeight="1">
      <c r="A30" s="21">
        <v>1</v>
      </c>
      <c r="B30" s="22"/>
      <c r="C30" s="101"/>
      <c r="D30" s="101"/>
      <c r="E30" s="101"/>
      <c r="F30" s="101"/>
      <c r="G30" s="74"/>
      <c r="H30" s="61"/>
      <c r="I30" s="20" t="s">
        <v>0</v>
      </c>
    </row>
    <row r="31" spans="1:12" ht="23.25" customHeight="1">
      <c r="A31" s="21">
        <v>2</v>
      </c>
      <c r="B31" s="22"/>
      <c r="C31" s="101"/>
      <c r="D31" s="101"/>
      <c r="E31" s="101"/>
      <c r="F31" s="101"/>
      <c r="G31" s="74"/>
      <c r="H31" s="61"/>
      <c r="I31" s="20" t="s">
        <v>0</v>
      </c>
    </row>
    <row r="32" spans="1:12" ht="23.25" customHeight="1">
      <c r="A32" s="21">
        <v>3</v>
      </c>
      <c r="B32" s="22"/>
      <c r="C32" s="101"/>
      <c r="D32" s="101"/>
      <c r="E32" s="101"/>
      <c r="F32" s="101"/>
      <c r="G32" s="74"/>
      <c r="H32" s="61"/>
      <c r="I32" s="20" t="s">
        <v>0</v>
      </c>
    </row>
    <row r="33" spans="1:17" ht="23.25" customHeight="1">
      <c r="A33" s="19" t="s">
        <v>53</v>
      </c>
      <c r="B33" s="55" t="s">
        <v>56</v>
      </c>
      <c r="C33" s="23"/>
      <c r="D33" s="23"/>
      <c r="E33" s="23"/>
      <c r="F33" s="82"/>
      <c r="G33" s="86"/>
      <c r="H33" s="62">
        <f>SUM(H26:H29)</f>
        <v>0</v>
      </c>
      <c r="I33" s="20" t="s">
        <v>0</v>
      </c>
    </row>
    <row r="34" spans="1:17" ht="23.25" customHeight="1" thickBot="1">
      <c r="A34" s="57" t="s">
        <v>54</v>
      </c>
      <c r="B34" s="56" t="s">
        <v>47</v>
      </c>
      <c r="C34" s="24"/>
      <c r="D34" s="24"/>
      <c r="E34" s="24"/>
      <c r="F34" s="52"/>
      <c r="G34" s="91" t="s">
        <v>45</v>
      </c>
      <c r="H34" s="90"/>
      <c r="I34" s="48" t="s">
        <v>0</v>
      </c>
      <c r="Q34" s="98"/>
    </row>
    <row r="35" spans="1:17" ht="23.25" customHeight="1" thickBot="1">
      <c r="A35" s="27" t="s">
        <v>55</v>
      </c>
      <c r="B35" s="59" t="s">
        <v>37</v>
      </c>
      <c r="C35" s="29"/>
      <c r="D35" s="29"/>
      <c r="E35" s="29"/>
      <c r="F35" s="29"/>
      <c r="G35" s="87"/>
      <c r="H35" s="83">
        <f>MIN(500000,ROUNDDOWN((H33-H34),-3))</f>
        <v>0</v>
      </c>
      <c r="I35" s="31" t="s">
        <v>0</v>
      </c>
    </row>
    <row r="36" spans="1:17">
      <c r="I36" s="97" t="s">
        <v>63</v>
      </c>
    </row>
  </sheetData>
  <mergeCells count="22">
    <mergeCell ref="C14:F14"/>
    <mergeCell ref="A1:I1"/>
    <mergeCell ref="A2:B2"/>
    <mergeCell ref="B6:F6"/>
    <mergeCell ref="B7:F7"/>
    <mergeCell ref="B8:F8"/>
    <mergeCell ref="B9:F9"/>
    <mergeCell ref="B10:F10"/>
    <mergeCell ref="B11:F11"/>
    <mergeCell ref="B12:F12"/>
    <mergeCell ref="B13:F13"/>
    <mergeCell ref="F2:I2"/>
    <mergeCell ref="D2:E2"/>
    <mergeCell ref="C30:F30"/>
    <mergeCell ref="C31:F31"/>
    <mergeCell ref="C32:F32"/>
    <mergeCell ref="C15:F15"/>
    <mergeCell ref="C16:F16"/>
    <mergeCell ref="B26:F26"/>
    <mergeCell ref="B27:F27"/>
    <mergeCell ref="B28:F28"/>
    <mergeCell ref="B29:F29"/>
  </mergeCells>
  <phoneticPr fontId="5"/>
  <dataValidations count="2">
    <dataValidation type="list" allowBlank="1" showInputMessage="1" showErrorMessage="1" sqref="H5" xr:uid="{00000000-0002-0000-0000-000000000000}">
      <formula1>$L$5:$L$12</formula1>
    </dataValidation>
    <dataValidation imeMode="disabled" allowBlank="1" showInputMessage="1" showErrorMessage="1" sqref="H6:H19 H26:H34" xr:uid="{00000000-0002-0000-0000-000001000000}"/>
  </dataValidations>
  <pageMargins left="0.51181102362204722" right="0.51181102362204722" top="0.74803149606299213" bottom="0.74803149606299213" header="0.31496062992125984" footer="0.31496062992125984"/>
  <pageSetup paperSize="9" orientation="portrait" blackAndWhite="1" r:id="rId1"/>
  <headerFooter>
    <oddHeader>&amp;L&amp;"ＭＳ Ｐ明朝,標準"&amp;9【教育-様式10-②】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35"/>
  <sheetViews>
    <sheetView topLeftCell="A13" zoomScaleNormal="100" zoomScalePageLayoutView="90" workbookViewId="0">
      <selection activeCell="A17" sqref="A17"/>
    </sheetView>
  </sheetViews>
  <sheetFormatPr defaultRowHeight="13.5"/>
  <cols>
    <col min="1" max="1" width="6.875" style="49" customWidth="1"/>
    <col min="2" max="2" width="3.125" style="49" customWidth="1"/>
    <col min="3" max="3" width="21.75" style="2" customWidth="1"/>
    <col min="4" max="4" width="9.625" style="2" customWidth="1"/>
    <col min="5" max="5" width="5" style="2" customWidth="1"/>
    <col min="6" max="6" width="13.625" style="50" customWidth="1"/>
    <col min="7" max="7" width="4" style="50" customWidth="1"/>
    <col min="8" max="8" width="19.375" style="2" customWidth="1"/>
    <col min="9" max="9" width="5.125" style="2" customWidth="1"/>
    <col min="10" max="11" width="9" style="2"/>
    <col min="12" max="12" width="23.25" style="2" hidden="1" customWidth="1"/>
    <col min="13" max="13" width="9" style="3" hidden="1" customWidth="1"/>
    <col min="14" max="16384" width="9" style="2"/>
  </cols>
  <sheetData>
    <row r="1" spans="1:13" ht="24" customHeight="1">
      <c r="A1" s="105" t="s">
        <v>60</v>
      </c>
      <c r="B1" s="105"/>
      <c r="C1" s="105"/>
      <c r="D1" s="105"/>
      <c r="E1" s="105"/>
      <c r="F1" s="105"/>
      <c r="G1" s="105"/>
      <c r="H1" s="105"/>
      <c r="I1" s="105"/>
    </row>
    <row r="2" spans="1:13" ht="28.5" customHeight="1">
      <c r="A2" s="106" t="s">
        <v>1</v>
      </c>
      <c r="B2" s="106"/>
      <c r="C2" s="89" t="s">
        <v>58</v>
      </c>
      <c r="D2" s="88" t="s">
        <v>57</v>
      </c>
      <c r="E2" s="109" t="s">
        <v>59</v>
      </c>
      <c r="F2" s="109"/>
      <c r="G2" s="109"/>
      <c r="H2" s="109"/>
      <c r="I2" s="109"/>
    </row>
    <row r="3" spans="1:13" ht="13.5" customHeight="1">
      <c r="A3" s="4"/>
      <c r="B3" s="4"/>
      <c r="C3" s="5"/>
      <c r="D3" s="5"/>
      <c r="E3" s="5"/>
      <c r="F3" s="6"/>
      <c r="G3" s="6"/>
      <c r="H3" s="7"/>
      <c r="I3" s="8"/>
    </row>
    <row r="4" spans="1:13" ht="22.5" customHeight="1">
      <c r="A4" s="9" t="s">
        <v>11</v>
      </c>
      <c r="B4" s="9"/>
      <c r="C4" s="10"/>
      <c r="D4" s="10"/>
      <c r="E4" s="10"/>
      <c r="F4" s="11"/>
      <c r="G4" s="11"/>
      <c r="H4" s="12"/>
      <c r="I4" s="12"/>
    </row>
    <row r="5" spans="1:13" ht="22.5" customHeight="1" thickBot="1">
      <c r="A5" s="9" t="s">
        <v>27</v>
      </c>
      <c r="B5" s="9"/>
      <c r="C5" s="10"/>
      <c r="D5" s="13"/>
      <c r="E5" s="14"/>
      <c r="F5" s="15" t="s">
        <v>24</v>
      </c>
      <c r="G5" s="15"/>
      <c r="H5" s="54" t="s">
        <v>16</v>
      </c>
      <c r="I5" s="16"/>
      <c r="L5" s="2" t="s">
        <v>12</v>
      </c>
      <c r="M5" s="3">
        <v>81000</v>
      </c>
    </row>
    <row r="6" spans="1:13" ht="23.25" customHeight="1">
      <c r="A6" s="17" t="s">
        <v>3</v>
      </c>
      <c r="B6" s="107" t="s">
        <v>28</v>
      </c>
      <c r="C6" s="107"/>
      <c r="D6" s="107"/>
      <c r="E6" s="107"/>
      <c r="F6" s="107"/>
      <c r="G6" s="67"/>
      <c r="H6" s="60">
        <v>700000</v>
      </c>
      <c r="I6" s="18" t="s">
        <v>0</v>
      </c>
      <c r="L6" s="2" t="s">
        <v>13</v>
      </c>
      <c r="M6" s="3">
        <v>96000</v>
      </c>
    </row>
    <row r="7" spans="1:13" ht="23.25" customHeight="1">
      <c r="A7" s="19" t="s">
        <v>4</v>
      </c>
      <c r="B7" s="108" t="s">
        <v>29</v>
      </c>
      <c r="C7" s="108"/>
      <c r="D7" s="108"/>
      <c r="E7" s="108"/>
      <c r="F7" s="108"/>
      <c r="G7" s="68"/>
      <c r="H7" s="61">
        <v>340000</v>
      </c>
      <c r="I7" s="20" t="s">
        <v>0</v>
      </c>
      <c r="L7" s="2" t="s">
        <v>14</v>
      </c>
      <c r="M7" s="3">
        <v>67000</v>
      </c>
    </row>
    <row r="8" spans="1:13" ht="23.25" customHeight="1">
      <c r="A8" s="19" t="s">
        <v>5</v>
      </c>
      <c r="B8" s="108" t="s">
        <v>30</v>
      </c>
      <c r="C8" s="108"/>
      <c r="D8" s="108"/>
      <c r="E8" s="108"/>
      <c r="F8" s="108"/>
      <c r="G8" s="68"/>
      <c r="H8" s="61"/>
      <c r="I8" s="20" t="s">
        <v>0</v>
      </c>
      <c r="L8" s="2" t="s">
        <v>15</v>
      </c>
      <c r="M8" s="3">
        <v>76000</v>
      </c>
    </row>
    <row r="9" spans="1:13" ht="23.25" customHeight="1">
      <c r="A9" s="19" t="s">
        <v>6</v>
      </c>
      <c r="B9" s="108" t="s">
        <v>31</v>
      </c>
      <c r="C9" s="108"/>
      <c r="D9" s="108"/>
      <c r="E9" s="108"/>
      <c r="F9" s="108"/>
      <c r="G9" s="68"/>
      <c r="H9" s="61"/>
      <c r="I9" s="20" t="s">
        <v>0</v>
      </c>
      <c r="L9" s="2" t="s">
        <v>16</v>
      </c>
      <c r="M9" s="3">
        <v>79000</v>
      </c>
    </row>
    <row r="10" spans="1:13" ht="23.25" customHeight="1">
      <c r="A10" s="19" t="s">
        <v>7</v>
      </c>
      <c r="B10" s="108" t="s">
        <v>32</v>
      </c>
      <c r="C10" s="108"/>
      <c r="D10" s="108"/>
      <c r="E10" s="108"/>
      <c r="F10" s="108"/>
      <c r="G10" s="68"/>
      <c r="H10" s="61">
        <v>7000</v>
      </c>
      <c r="I10" s="20" t="s">
        <v>0</v>
      </c>
      <c r="L10" s="2" t="s">
        <v>17</v>
      </c>
      <c r="M10" s="3">
        <v>90000</v>
      </c>
    </row>
    <row r="11" spans="1:13" ht="23.25" customHeight="1">
      <c r="A11" s="19" t="s">
        <v>8</v>
      </c>
      <c r="B11" s="108" t="s">
        <v>33</v>
      </c>
      <c r="C11" s="108"/>
      <c r="D11" s="108"/>
      <c r="E11" s="108"/>
      <c r="F11" s="108"/>
      <c r="G11" s="68"/>
      <c r="H11" s="61">
        <v>60000</v>
      </c>
      <c r="I11" s="20" t="s">
        <v>0</v>
      </c>
      <c r="L11" s="2" t="s">
        <v>18</v>
      </c>
      <c r="M11" s="3">
        <v>67000</v>
      </c>
    </row>
    <row r="12" spans="1:13" ht="29.25" customHeight="1">
      <c r="A12" s="19" t="s">
        <v>9</v>
      </c>
      <c r="B12" s="108" t="s">
        <v>61</v>
      </c>
      <c r="C12" s="108"/>
      <c r="D12" s="108"/>
      <c r="E12" s="108"/>
      <c r="F12" s="108"/>
      <c r="G12" s="68"/>
      <c r="H12" s="61">
        <v>120000</v>
      </c>
      <c r="I12" s="20" t="s">
        <v>0</v>
      </c>
      <c r="L12" s="2" t="s">
        <v>19</v>
      </c>
      <c r="M12" s="3">
        <v>76000</v>
      </c>
    </row>
    <row r="13" spans="1:13" ht="23.25" customHeight="1">
      <c r="A13" s="19" t="s">
        <v>10</v>
      </c>
      <c r="B13" s="108" t="s">
        <v>34</v>
      </c>
      <c r="C13" s="108"/>
      <c r="D13" s="108"/>
      <c r="E13" s="108"/>
      <c r="F13" s="108"/>
      <c r="G13" s="68"/>
      <c r="H13" s="62">
        <f>SUM($H$14:$H$16)</f>
        <v>3000</v>
      </c>
      <c r="I13" s="20" t="s">
        <v>0</v>
      </c>
    </row>
    <row r="14" spans="1:13" ht="23.25" customHeight="1">
      <c r="A14" s="21">
        <v>1</v>
      </c>
      <c r="B14" s="22"/>
      <c r="C14" s="101" t="s">
        <v>43</v>
      </c>
      <c r="D14" s="101"/>
      <c r="E14" s="101"/>
      <c r="F14" s="101"/>
      <c r="G14" s="74"/>
      <c r="H14" s="61">
        <v>3000</v>
      </c>
      <c r="I14" s="20" t="s">
        <v>0</v>
      </c>
    </row>
    <row r="15" spans="1:13" ht="23.25" customHeight="1">
      <c r="A15" s="21">
        <v>2</v>
      </c>
      <c r="B15" s="22"/>
      <c r="C15" s="101"/>
      <c r="D15" s="101"/>
      <c r="E15" s="101"/>
      <c r="F15" s="101"/>
      <c r="G15" s="74"/>
      <c r="H15" s="61"/>
      <c r="I15" s="20" t="s">
        <v>0</v>
      </c>
    </row>
    <row r="16" spans="1:13" ht="23.25" customHeight="1">
      <c r="A16" s="21">
        <v>3</v>
      </c>
      <c r="B16" s="22"/>
      <c r="C16" s="102"/>
      <c r="D16" s="102"/>
      <c r="E16" s="102"/>
      <c r="F16" s="101"/>
      <c r="G16" s="74"/>
      <c r="H16" s="61"/>
      <c r="I16" s="20" t="s">
        <v>0</v>
      </c>
    </row>
    <row r="17" spans="1:12" ht="23.25" customHeight="1">
      <c r="A17" s="100" t="s">
        <v>67</v>
      </c>
      <c r="B17" s="55" t="s">
        <v>35</v>
      </c>
      <c r="C17" s="23"/>
      <c r="D17" s="23"/>
      <c r="E17" s="23"/>
      <c r="F17" s="53"/>
      <c r="G17" s="69"/>
      <c r="H17" s="62">
        <f>SUM($H$6:$H$13)</f>
        <v>1230000</v>
      </c>
      <c r="I17" s="20" t="s">
        <v>0</v>
      </c>
    </row>
    <row r="18" spans="1:12" ht="23.25" customHeight="1">
      <c r="A18" s="19" t="s">
        <v>48</v>
      </c>
      <c r="B18" s="55" t="s">
        <v>46</v>
      </c>
      <c r="C18" s="23"/>
      <c r="D18" s="23"/>
      <c r="E18" s="23"/>
      <c r="F18" s="53"/>
      <c r="G18" s="81" t="s">
        <v>45</v>
      </c>
      <c r="H18" s="61">
        <v>100000</v>
      </c>
      <c r="I18" s="20" t="s">
        <v>0</v>
      </c>
    </row>
    <row r="19" spans="1:12" ht="23.25" customHeight="1" thickBot="1">
      <c r="A19" s="75" t="s">
        <v>49</v>
      </c>
      <c r="B19" s="76" t="s">
        <v>51</v>
      </c>
      <c r="C19" s="77"/>
      <c r="D19" s="77"/>
      <c r="E19" s="78" t="s">
        <v>25</v>
      </c>
      <c r="F19" s="92">
        <f>IF(ROUNDDOWN(($H$17-$H$18)/12,-3)&lt;1,"",ROUNDDOWN(($H$17-$H$18)/12,-3))</f>
        <v>94000</v>
      </c>
      <c r="G19" s="79"/>
      <c r="H19" s="80">
        <f>IFERROR(IF($F$19*6&lt;1,"",$F$19*6),"")</f>
        <v>564000</v>
      </c>
      <c r="I19" s="25" t="s">
        <v>0</v>
      </c>
      <c r="L19" s="26"/>
    </row>
    <row r="20" spans="1:12" ht="23.25" customHeight="1" thickBot="1">
      <c r="A20" s="27" t="s">
        <v>50</v>
      </c>
      <c r="B20" s="58" t="s">
        <v>38</v>
      </c>
      <c r="C20" s="28"/>
      <c r="D20" s="29"/>
      <c r="E20" s="30" t="s">
        <v>25</v>
      </c>
      <c r="F20" s="93">
        <f>IFERROR(IF(F19="","",MIN(VLOOKUP($H$5,$L$5:$M$12,2,FALSE),$F$19)),"")</f>
        <v>79000</v>
      </c>
      <c r="G20" s="70"/>
      <c r="H20" s="63">
        <f>IFERROR(F20*6,"")</f>
        <v>474000</v>
      </c>
      <c r="I20" s="31" t="s">
        <v>0</v>
      </c>
    </row>
    <row r="21" spans="1:12" ht="19.5" customHeight="1">
      <c r="A21" s="32" t="s">
        <v>39</v>
      </c>
      <c r="B21" s="33"/>
      <c r="C21" s="34"/>
      <c r="D21" s="35"/>
      <c r="E21" s="36" t="s">
        <v>25</v>
      </c>
      <c r="F21" s="94">
        <f>IFERROR(IF(OR($F$20=$F$19,(H19-H20)&lt;6000),"",MIN(VLOOKUP($H$5,$L$5:$M$12,2,FALSE),ROUNDDOWN($F$19*6/7,-3))),"")</f>
        <v>79000</v>
      </c>
      <c r="G21" s="71"/>
      <c r="H21" s="64">
        <f>IFERROR(F21*7,"")</f>
        <v>553000</v>
      </c>
      <c r="I21" s="37" t="s">
        <v>0</v>
      </c>
    </row>
    <row r="22" spans="1:12" ht="19.5" customHeight="1">
      <c r="A22" s="38" t="s">
        <v>40</v>
      </c>
      <c r="B22" s="39"/>
      <c r="C22" s="40"/>
      <c r="D22" s="41"/>
      <c r="E22" s="42" t="s">
        <v>25</v>
      </c>
      <c r="F22" s="95">
        <f>IFERROR(IF($F$21="","",IF(OR($F$20=$F$19,($H$19-$H$21)&lt;7000),"",MIN(VLOOKUP($H$5,$L$5:$M$12,2,FALSE),ROUNDDOWN($F$19*6/8,-3)))),"")</f>
        <v>70000</v>
      </c>
      <c r="G22" s="72"/>
      <c r="H22" s="65">
        <f>IFERROR(F22*8,"")</f>
        <v>560000</v>
      </c>
      <c r="I22" s="20" t="s">
        <v>0</v>
      </c>
    </row>
    <row r="23" spans="1:12" ht="19.5" customHeight="1" thickBot="1">
      <c r="A23" s="43" t="s">
        <v>41</v>
      </c>
      <c r="B23" s="44"/>
      <c r="C23" s="45"/>
      <c r="D23" s="46"/>
      <c r="E23" s="47" t="s">
        <v>25</v>
      </c>
      <c r="F23" s="96" t="str">
        <f>IFERROR(IF($F$22="","",IF(OR($F$20=$F$19,(H19-H22)&lt;8000),"",MIN(VLOOKUP($H$5,$L$5:$M$12,2,FALSE),ROUNDDOWN($F$19*6/9,-3)))),"")</f>
        <v/>
      </c>
      <c r="G23" s="73"/>
      <c r="H23" s="66" t="str">
        <f>IFERROR($F$23*9,"")</f>
        <v/>
      </c>
      <c r="I23" s="48" t="s">
        <v>0</v>
      </c>
    </row>
    <row r="24" spans="1:12" ht="22.5" customHeight="1"/>
    <row r="25" spans="1:12" ht="28.5" customHeight="1" thickBot="1">
      <c r="A25" s="9" t="s">
        <v>20</v>
      </c>
      <c r="B25" s="9"/>
      <c r="C25" s="10"/>
      <c r="D25" s="10"/>
      <c r="E25" s="10"/>
      <c r="F25" s="11"/>
      <c r="G25" s="11"/>
      <c r="H25" s="12"/>
      <c r="I25" s="12"/>
    </row>
    <row r="26" spans="1:12" ht="23.25" customHeight="1">
      <c r="A26" s="51" t="s">
        <v>21</v>
      </c>
      <c r="B26" s="103" t="s">
        <v>2</v>
      </c>
      <c r="C26" s="103"/>
      <c r="D26" s="103"/>
      <c r="E26" s="103"/>
      <c r="F26" s="103"/>
      <c r="G26" s="84"/>
      <c r="H26" s="60">
        <v>200000</v>
      </c>
      <c r="I26" s="37" t="s">
        <v>0</v>
      </c>
    </row>
    <row r="27" spans="1:12" ht="23.25" customHeight="1">
      <c r="A27" s="19" t="s">
        <v>22</v>
      </c>
      <c r="B27" s="104" t="s">
        <v>23</v>
      </c>
      <c r="C27" s="104"/>
      <c r="D27" s="104"/>
      <c r="E27" s="104"/>
      <c r="F27" s="104"/>
      <c r="G27" s="85"/>
      <c r="H27" s="61">
        <v>40000</v>
      </c>
      <c r="I27" s="20" t="s">
        <v>0</v>
      </c>
    </row>
    <row r="28" spans="1:12" ht="23.25" customHeight="1">
      <c r="A28" s="19" t="s">
        <v>36</v>
      </c>
      <c r="B28" s="104" t="s">
        <v>26</v>
      </c>
      <c r="C28" s="104"/>
      <c r="D28" s="104"/>
      <c r="E28" s="104"/>
      <c r="F28" s="104"/>
      <c r="G28" s="85"/>
      <c r="H28" s="61">
        <v>150000</v>
      </c>
      <c r="I28" s="20" t="s">
        <v>0</v>
      </c>
    </row>
    <row r="29" spans="1:12" ht="23.25" customHeight="1">
      <c r="A29" s="19" t="s">
        <v>52</v>
      </c>
      <c r="B29" s="104" t="s">
        <v>42</v>
      </c>
      <c r="C29" s="104"/>
      <c r="D29" s="104"/>
      <c r="E29" s="104"/>
      <c r="F29" s="104"/>
      <c r="G29" s="85"/>
      <c r="H29" s="62">
        <f>SUM(H30:H32)</f>
        <v>200000</v>
      </c>
      <c r="I29" s="20" t="s">
        <v>0</v>
      </c>
    </row>
    <row r="30" spans="1:12" ht="23.25" customHeight="1">
      <c r="A30" s="21">
        <v>1</v>
      </c>
      <c r="B30" s="22"/>
      <c r="C30" s="101" t="s">
        <v>44</v>
      </c>
      <c r="D30" s="101"/>
      <c r="E30" s="101"/>
      <c r="F30" s="101"/>
      <c r="G30" s="74"/>
      <c r="H30" s="61">
        <v>200000</v>
      </c>
      <c r="I30" s="20" t="s">
        <v>0</v>
      </c>
    </row>
    <row r="31" spans="1:12" ht="23.25" customHeight="1">
      <c r="A31" s="21">
        <v>2</v>
      </c>
      <c r="B31" s="22"/>
      <c r="C31" s="101"/>
      <c r="D31" s="101"/>
      <c r="E31" s="101"/>
      <c r="F31" s="101"/>
      <c r="G31" s="74"/>
      <c r="H31" s="61"/>
      <c r="I31" s="20" t="s">
        <v>0</v>
      </c>
    </row>
    <row r="32" spans="1:12" ht="23.25" customHeight="1">
      <c r="A32" s="21">
        <v>3</v>
      </c>
      <c r="B32" s="22"/>
      <c r="C32" s="101"/>
      <c r="D32" s="101"/>
      <c r="E32" s="101"/>
      <c r="F32" s="101"/>
      <c r="G32" s="74"/>
      <c r="H32" s="61"/>
      <c r="I32" s="20" t="s">
        <v>0</v>
      </c>
    </row>
    <row r="33" spans="1:9" ht="23.25" customHeight="1">
      <c r="A33" s="19" t="s">
        <v>53</v>
      </c>
      <c r="B33" s="55" t="s">
        <v>56</v>
      </c>
      <c r="C33" s="23"/>
      <c r="D33" s="23"/>
      <c r="E33" s="23"/>
      <c r="F33" s="82"/>
      <c r="G33" s="86"/>
      <c r="H33" s="62">
        <f>SUM(H26:H29)</f>
        <v>590000</v>
      </c>
      <c r="I33" s="20" t="s">
        <v>0</v>
      </c>
    </row>
    <row r="34" spans="1:9" ht="23.25" customHeight="1" thickBot="1">
      <c r="A34" s="57" t="s">
        <v>54</v>
      </c>
      <c r="B34" s="56" t="s">
        <v>47</v>
      </c>
      <c r="C34" s="24"/>
      <c r="D34" s="24"/>
      <c r="E34" s="24"/>
      <c r="F34" s="52"/>
      <c r="G34" s="91" t="s">
        <v>45</v>
      </c>
      <c r="H34" s="90">
        <v>150000</v>
      </c>
      <c r="I34" s="48" t="s">
        <v>0</v>
      </c>
    </row>
    <row r="35" spans="1:9" ht="23.25" customHeight="1" thickBot="1">
      <c r="A35" s="27" t="s">
        <v>55</v>
      </c>
      <c r="B35" s="59" t="s">
        <v>37</v>
      </c>
      <c r="C35" s="29"/>
      <c r="D35" s="29"/>
      <c r="E35" s="29"/>
      <c r="F35" s="29"/>
      <c r="G35" s="87"/>
      <c r="H35" s="83">
        <f>MIN(500000,ROUNDDOWN((H33-H34),-3))</f>
        <v>440000</v>
      </c>
      <c r="I35" s="31" t="s">
        <v>0</v>
      </c>
    </row>
  </sheetData>
  <mergeCells count="21">
    <mergeCell ref="C14:F14"/>
    <mergeCell ref="A1:I1"/>
    <mergeCell ref="A2:B2"/>
    <mergeCell ref="E2:I2"/>
    <mergeCell ref="B6:F6"/>
    <mergeCell ref="B7:F7"/>
    <mergeCell ref="B8:F8"/>
    <mergeCell ref="B9:F9"/>
    <mergeCell ref="B10:F10"/>
    <mergeCell ref="B11:F11"/>
    <mergeCell ref="B12:F12"/>
    <mergeCell ref="B13:F13"/>
    <mergeCell ref="C30:F30"/>
    <mergeCell ref="C31:F31"/>
    <mergeCell ref="C32:F32"/>
    <mergeCell ref="C15:F15"/>
    <mergeCell ref="C16:F16"/>
    <mergeCell ref="B26:F26"/>
    <mergeCell ref="B27:F27"/>
    <mergeCell ref="B28:F28"/>
    <mergeCell ref="B29:F29"/>
  </mergeCells>
  <phoneticPr fontId="5"/>
  <dataValidations count="2">
    <dataValidation imeMode="disabled" allowBlank="1" showInputMessage="1" showErrorMessage="1" sqref="H6:H19 H26:H34" xr:uid="{00000000-0002-0000-0100-000000000000}"/>
    <dataValidation type="list" allowBlank="1" showInputMessage="1" showErrorMessage="1" sqref="H5" xr:uid="{00000000-0002-0000-0100-000001000000}">
      <formula1>$L$5:$L$12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経費算出表</vt:lpstr>
      <vt:lpstr>経費算出表 (記入例)</vt:lpstr>
      <vt:lpstr>経費算出表!Print_Area</vt:lpstr>
      <vt:lpstr>'経費算出表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坂本 春那</cp:lastModifiedBy>
  <cp:lastPrinted>2021-03-18T07:52:33Z</cp:lastPrinted>
  <dcterms:created xsi:type="dcterms:W3CDTF">2012-10-14T10:29:23Z</dcterms:created>
  <dcterms:modified xsi:type="dcterms:W3CDTF">2022-06-08T04:07:00Z</dcterms:modified>
</cp:coreProperties>
</file>